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llanıcı02\Documents\İsnet\WEBSİTE\"/>
    </mc:Choice>
  </mc:AlternateContent>
  <bookViews>
    <workbookView xWindow="0" yWindow="0" windowWidth="19200" windowHeight="7110" activeTab="2"/>
  </bookViews>
  <sheets>
    <sheet name="30092023" sheetId="22" r:id="rId1"/>
    <sheet name="311223" sheetId="23" r:id="rId2"/>
    <sheet name="290324" sheetId="24" r:id="rId3"/>
  </sheets>
  <definedNames>
    <definedName name="_xlnm.Print_Area" localSheetId="1">'311223'!$B$2:$J$45</definedName>
  </definedNames>
  <calcPr calcId="162913"/>
</workbook>
</file>

<file path=xl/calcChain.xml><?xml version="1.0" encoding="utf-8"?>
<calcChain xmlns="http://schemas.openxmlformats.org/spreadsheetml/2006/main">
  <c r="D43" i="24" l="1"/>
  <c r="D38" i="24" l="1"/>
  <c r="D9" i="24" l="1"/>
  <c r="D11" i="24" s="1"/>
  <c r="I38" i="23" l="1"/>
  <c r="I43" i="23"/>
  <c r="J43" i="23"/>
  <c r="J38" i="23"/>
  <c r="I34" i="23" l="1"/>
  <c r="I9" i="23"/>
  <c r="I11" i="23" s="1"/>
  <c r="I8" i="23"/>
  <c r="I7" i="23"/>
  <c r="I6" i="23"/>
  <c r="J9" i="23"/>
  <c r="J11" i="23" s="1"/>
  <c r="H38" i="23"/>
  <c r="H43" i="23" s="1"/>
  <c r="F38" i="23"/>
  <c r="E38" i="23" s="1"/>
  <c r="D38" i="23"/>
  <c r="D43" i="23" s="1"/>
  <c r="G34" i="23"/>
  <c r="E34" i="23"/>
  <c r="E43" i="23" s="1"/>
  <c r="H9" i="23"/>
  <c r="H11" i="23" s="1"/>
  <c r="F9" i="23"/>
  <c r="E9" i="23" s="1"/>
  <c r="E11" i="23" s="1"/>
  <c r="D9" i="23"/>
  <c r="D11" i="23" s="1"/>
  <c r="G8" i="23"/>
  <c r="E8" i="23"/>
  <c r="G7" i="23"/>
  <c r="E7" i="23"/>
  <c r="G6" i="23"/>
  <c r="E6" i="23"/>
  <c r="G43" i="23" l="1"/>
  <c r="F43" i="23"/>
  <c r="F11" i="23"/>
  <c r="G38" i="23"/>
  <c r="G9" i="23"/>
  <c r="G11" i="23" s="1"/>
  <c r="H43" i="22"/>
  <c r="G43" i="22"/>
  <c r="G38" i="22"/>
  <c r="H38" i="22"/>
  <c r="F38" i="22"/>
  <c r="G34" i="22"/>
  <c r="H11" i="22"/>
  <c r="G11" i="22"/>
  <c r="G9" i="22"/>
  <c r="G8" i="22"/>
  <c r="G7" i="22"/>
  <c r="G6" i="22"/>
  <c r="H9" i="22"/>
  <c r="F43" i="22" l="1"/>
  <c r="E38" i="22"/>
  <c r="E43" i="22" s="1"/>
  <c r="E34" i="22" l="1"/>
  <c r="F11" i="22"/>
  <c r="F9" i="22"/>
  <c r="E9" i="22" s="1"/>
  <c r="E11" i="22" s="1"/>
  <c r="E8" i="22"/>
  <c r="E7" i="22"/>
  <c r="E6" i="22"/>
  <c r="D38" i="22"/>
  <c r="D43" i="22" s="1"/>
  <c r="D9" i="22"/>
  <c r="D11" i="22" s="1"/>
</calcChain>
</file>

<file path=xl/sharedStrings.xml><?xml version="1.0" encoding="utf-8"?>
<sst xmlns="http://schemas.openxmlformats.org/spreadsheetml/2006/main" count="219" uniqueCount="46">
  <si>
    <t xml:space="preserve"> </t>
  </si>
  <si>
    <t>Ortaklığın Aracılık Hizmetleri İçin Ödediği Komisyonlar</t>
  </si>
  <si>
    <t>Dönem</t>
  </si>
  <si>
    <t>Hisse Senedi İşlemleri İçin Ödenen Komisyon Tutarı (TL)</t>
  </si>
  <si>
    <t>Kamu Borçlanma Senedi İşlemleri İçin Ödenen Komisyon Tutarı (TL)</t>
  </si>
  <si>
    <t>Diğer İşlemler İçin Ödenen Komisyon Tutarı (TL)</t>
  </si>
  <si>
    <t>Ödenen Toplam Komisyon Tutarı (TL)</t>
  </si>
  <si>
    <t>Ortalama Net Aktif Değer (TL)</t>
  </si>
  <si>
    <t>Toplam Komisyon Tutarının Ortalama Net Aktif Değere Oranı (%)</t>
  </si>
  <si>
    <t>Komisyon Oranları (%)</t>
  </si>
  <si>
    <t/>
  </si>
  <si>
    <t>ARACI KURULUŞUN UNVANI :  İŞ YATIRIM MENKUL DEĞERLER A.Ş.</t>
  </si>
  <si>
    <t>Hisse Senedi</t>
  </si>
  <si>
    <t>Kamu Borçlanma Senetleri</t>
  </si>
  <si>
    <t>Özel Sektör Borçlanma Senetleri</t>
  </si>
  <si>
    <t>BPP (günlük)</t>
  </si>
  <si>
    <t>Ters Repo (O/N)</t>
  </si>
  <si>
    <t>Ters Repo (vadeli)</t>
  </si>
  <si>
    <t>VOB - Endeks Sözleşmesi</t>
  </si>
  <si>
    <t>Yabancı Menkul Kıymet</t>
  </si>
  <si>
    <t xml:space="preserve">Ortaklığın Dışarıdan Sağlanan Hizmetler ve Personel İçin Ödediği Komisyon ve Ücretler </t>
  </si>
  <si>
    <t>Portföy Yönetimi Hizmeti Alınan Kuruluşun Unvanı</t>
  </si>
  <si>
    <t xml:space="preserve"> İş Yatırım Menkul Değerler A.Ş.</t>
  </si>
  <si>
    <t>Ödenen Tutar (TL)</t>
  </si>
  <si>
    <t>Yatırım Danışmanlığı Hizmeti Alınan Kuruluşun Unvanı</t>
  </si>
  <si>
    <t>Muhasebe, Operasyon ve Risk Yönetim Sistemleri Gibi Hizmetlerin Alındığı Kuruluşun Unvanı</t>
  </si>
  <si>
    <t>İç Kontrolden Sorumlu Personel Tedarik Edilen Kuruluşun Unvanı</t>
  </si>
  <si>
    <t xml:space="preserve">Ortaklığa Dışarıdan Sağlanan Hizmetler ve Personel İçin Ödenen Toplam Komisyon ve </t>
  </si>
  <si>
    <t>Ücretlerin Ortalama Net Aktif Değere Oranı (%)</t>
  </si>
  <si>
    <t xml:space="preserve"> İş Portföy Yönetimi A.Ş.</t>
  </si>
  <si>
    <t>0.001125*gün sayısı</t>
  </si>
  <si>
    <t>Ocak-Mart 2023</t>
  </si>
  <si>
    <t>Nisan-Haziran 2023</t>
  </si>
  <si>
    <t>Ocak-Haziran 2023</t>
  </si>
  <si>
    <t>Temmuz-Eylül 2023</t>
  </si>
  <si>
    <t>Ocak-Eylül 2023</t>
  </si>
  <si>
    <t>Ekim-Aralık 2023</t>
  </si>
  <si>
    <t>Ocak-Aralık 2023</t>
  </si>
  <si>
    <t>Ocak-Mart 2024</t>
  </si>
  <si>
    <t>Nisan-Haziran 2024</t>
  </si>
  <si>
    <t>Ocak-Haziran 2024</t>
  </si>
  <si>
    <t>Ocak-Eylül 2024</t>
  </si>
  <si>
    <t>Ekim-Aralık 2024</t>
  </si>
  <si>
    <t>Ocak-Aralık 2024</t>
  </si>
  <si>
    <t>Temmuz-Eylül 2024</t>
  </si>
  <si>
    <t xml:space="preserve"> İş Yatırım Menkul Değerler A.Ş. , Allegro Mali Müşavirlik ve Denetim Hizmetleri A.Ş.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</si>
</sst>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8" x14ac:knownFonts="1"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/>
    </xf>
    <xf numFmtId="0" fontId="2" fillId="0" borderId="2" xfId="0" applyFont="1" applyBorder="1"/>
    <xf numFmtId="0" fontId="3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2" fillId="0" borderId="0" xfId="0" applyFont="1" applyBorder="1"/>
    <xf numFmtId="0" fontId="4" fillId="0" borderId="0" xfId="0" applyFont="1" applyAlignment="1">
      <alignment wrapText="1"/>
    </xf>
    <xf numFmtId="3" fontId="2" fillId="0" borderId="0" xfId="0" applyNumberFormat="1" applyFont="1"/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5" fillId="0" borderId="0" xfId="0" applyFont="1" applyBorder="1" applyAlignment="1">
      <alignment wrapText="1"/>
    </xf>
    <xf numFmtId="164" fontId="5" fillId="0" borderId="0" xfId="0" applyNumberFormat="1" applyFont="1" applyAlignment="1">
      <alignment horizontal="left" wrapText="1"/>
    </xf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2" fillId="0" borderId="11" xfId="0" applyFont="1" applyBorder="1"/>
    <xf numFmtId="0" fontId="2" fillId="0" borderId="13" xfId="0" applyFont="1" applyBorder="1"/>
    <xf numFmtId="0" fontId="2" fillId="0" borderId="3" xfId="0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5" xfId="0" applyFont="1" applyBorder="1"/>
    <xf numFmtId="0" fontId="2" fillId="0" borderId="12" xfId="0" applyFont="1" applyBorder="1"/>
    <xf numFmtId="0" fontId="2" fillId="0" borderId="16" xfId="0" applyFont="1" applyBorder="1"/>
    <xf numFmtId="0" fontId="2" fillId="0" borderId="17" xfId="0" applyFont="1" applyBorder="1"/>
    <xf numFmtId="164" fontId="2" fillId="0" borderId="14" xfId="0" applyNumberFormat="1" applyFont="1" applyBorder="1" applyAlignment="1">
      <alignment horizontal="right"/>
    </xf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10" fontId="1" fillId="0" borderId="0" xfId="0" applyNumberFormat="1" applyFont="1"/>
    <xf numFmtId="164" fontId="2" fillId="0" borderId="12" xfId="0" applyNumberFormat="1" applyFont="1" applyBorder="1" applyAlignment="1">
      <alignment horizontal="right"/>
    </xf>
    <xf numFmtId="3" fontId="0" fillId="0" borderId="0" xfId="0" applyNumberFormat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wrapText="1"/>
    </xf>
    <xf numFmtId="0" fontId="5" fillId="0" borderId="6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wrapText="1"/>
    </xf>
    <xf numFmtId="0" fontId="2" fillId="0" borderId="3" xfId="0" applyFont="1" applyFill="1" applyBorder="1" applyAlignment="1"/>
    <xf numFmtId="3" fontId="2" fillId="0" borderId="3" xfId="0" applyNumberFormat="1" applyFont="1" applyFill="1" applyBorder="1" applyAlignment="1">
      <alignment horizontal="right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7"/>
  <sheetViews>
    <sheetView topLeftCell="A28" workbookViewId="0"/>
  </sheetViews>
  <sheetFormatPr defaultColWidth="9.140625" defaultRowHeight="15.75" x14ac:dyDescent="0.25"/>
  <cols>
    <col min="1" max="1" width="5.42578125" style="1" customWidth="1"/>
    <col min="2" max="2" width="40.85546875" style="1" customWidth="1"/>
    <col min="3" max="3" width="22.5703125" style="1" customWidth="1"/>
    <col min="4" max="4" width="28.5703125" style="1" customWidth="1"/>
    <col min="5" max="5" width="29.5703125" style="1" customWidth="1"/>
    <col min="6" max="6" width="32.42578125" style="1" customWidth="1"/>
    <col min="7" max="7" width="39.5703125" style="1" customWidth="1"/>
    <col min="8" max="10" width="32.42578125" style="1" customWidth="1"/>
    <col min="11" max="11" width="9.140625" style="1"/>
    <col min="12" max="12" width="11" style="1" bestFit="1" customWidth="1"/>
    <col min="13" max="14" width="9.140625" style="1"/>
    <col min="15" max="15" width="12" style="1" bestFit="1" customWidth="1"/>
    <col min="16" max="16384" width="9.140625" style="1"/>
  </cols>
  <sheetData>
    <row r="1" spans="1:10" x14ac:dyDescent="0.25">
      <c r="A1" s="1" t="s">
        <v>0</v>
      </c>
    </row>
    <row r="2" spans="1:10" s="2" customFormat="1" ht="15" x14ac:dyDescent="0.25">
      <c r="B2" s="3" t="s">
        <v>1</v>
      </c>
      <c r="C2" s="4"/>
      <c r="D2" s="4"/>
      <c r="E2" s="4"/>
      <c r="F2" s="4"/>
      <c r="G2" s="4"/>
      <c r="H2" s="4"/>
      <c r="I2" s="4"/>
    </row>
    <row r="3" spans="1:10" s="2" customFormat="1" ht="15" x14ac:dyDescent="0.25"/>
    <row r="4" spans="1:10" s="2" customFormat="1" ht="15" x14ac:dyDescent="0.25">
      <c r="B4" s="5"/>
      <c r="C4" s="6"/>
      <c r="D4" s="7"/>
      <c r="E4" s="7"/>
      <c r="F4" s="7"/>
      <c r="G4" s="7"/>
      <c r="H4" s="7"/>
      <c r="I4" s="7"/>
      <c r="J4" s="7"/>
    </row>
    <row r="5" spans="1:10" s="2" customFormat="1" ht="15" x14ac:dyDescent="0.25">
      <c r="B5" s="8" t="s">
        <v>2</v>
      </c>
      <c r="C5" s="6"/>
      <c r="D5" s="9" t="s">
        <v>31</v>
      </c>
      <c r="E5" s="9" t="s">
        <v>32</v>
      </c>
      <c r="F5" s="9" t="s">
        <v>33</v>
      </c>
      <c r="G5" s="9" t="s">
        <v>34</v>
      </c>
      <c r="H5" s="9" t="s">
        <v>35</v>
      </c>
      <c r="I5" s="9" t="s">
        <v>36</v>
      </c>
      <c r="J5" s="9" t="s">
        <v>37</v>
      </c>
    </row>
    <row r="6" spans="1:10" s="2" customFormat="1" ht="15" x14ac:dyDescent="0.25">
      <c r="B6" s="8" t="s">
        <v>3</v>
      </c>
      <c r="C6" s="6"/>
      <c r="D6" s="38">
        <v>54544</v>
      </c>
      <c r="E6" s="10">
        <f>+F6-D6</f>
        <v>42271</v>
      </c>
      <c r="F6" s="10">
        <v>96815</v>
      </c>
      <c r="G6" s="10">
        <f>+H6-F6</f>
        <v>23669</v>
      </c>
      <c r="H6" s="10">
        <v>120484</v>
      </c>
      <c r="I6" s="10"/>
      <c r="J6" s="10"/>
    </row>
    <row r="7" spans="1:10" s="2" customFormat="1" ht="15" x14ac:dyDescent="0.25">
      <c r="B7" s="8" t="s">
        <v>4</v>
      </c>
      <c r="C7" s="6"/>
      <c r="D7" s="10">
        <v>0</v>
      </c>
      <c r="E7" s="10">
        <f t="shared" ref="E7:G9" si="0">+F7-D7</f>
        <v>260</v>
      </c>
      <c r="F7" s="10">
        <v>260</v>
      </c>
      <c r="G7" s="10">
        <f t="shared" si="0"/>
        <v>0</v>
      </c>
      <c r="H7" s="10">
        <v>260</v>
      </c>
      <c r="I7" s="10"/>
      <c r="J7" s="10"/>
    </row>
    <row r="8" spans="1:10" s="2" customFormat="1" ht="15" x14ac:dyDescent="0.25">
      <c r="B8" s="8" t="s">
        <v>5</v>
      </c>
      <c r="C8" s="6"/>
      <c r="D8" s="10">
        <v>220243</v>
      </c>
      <c r="E8" s="10">
        <f t="shared" si="0"/>
        <v>194389</v>
      </c>
      <c r="F8" s="10">
        <v>414632</v>
      </c>
      <c r="G8" s="10">
        <f t="shared" si="0"/>
        <v>207654</v>
      </c>
      <c r="H8" s="10">
        <v>622286</v>
      </c>
      <c r="I8" s="10"/>
      <c r="J8" s="10"/>
    </row>
    <row r="9" spans="1:10" s="2" customFormat="1" ht="15" x14ac:dyDescent="0.25">
      <c r="B9" s="8" t="s">
        <v>6</v>
      </c>
      <c r="C9" s="6"/>
      <c r="D9" s="10">
        <f>+D6+D7+D8</f>
        <v>274787</v>
      </c>
      <c r="E9" s="10">
        <f t="shared" si="0"/>
        <v>236920</v>
      </c>
      <c r="F9" s="10">
        <f>+F6+F7+F8</f>
        <v>511707</v>
      </c>
      <c r="G9" s="10">
        <f t="shared" si="0"/>
        <v>231323</v>
      </c>
      <c r="H9" s="10">
        <f>+H6+H7+H8</f>
        <v>743030</v>
      </c>
      <c r="I9" s="10"/>
      <c r="J9" s="10"/>
    </row>
    <row r="10" spans="1:10" s="2" customFormat="1" ht="15" x14ac:dyDescent="0.25">
      <c r="B10" s="8" t="s">
        <v>7</v>
      </c>
      <c r="C10" s="6"/>
      <c r="D10" s="10">
        <v>314869624.87400013</v>
      </c>
      <c r="E10" s="10">
        <v>283613395</v>
      </c>
      <c r="F10" s="10">
        <v>299997708.94532269</v>
      </c>
      <c r="G10" s="10">
        <v>327620495.55937511</v>
      </c>
      <c r="H10" s="10">
        <v>309401210.77138299</v>
      </c>
      <c r="I10" s="10"/>
      <c r="J10" s="10"/>
    </row>
    <row r="11" spans="1:10" s="2" customFormat="1" ht="15" x14ac:dyDescent="0.25">
      <c r="B11" s="8" t="s">
        <v>8</v>
      </c>
      <c r="C11" s="6"/>
      <c r="D11" s="11">
        <f t="shared" ref="D11:H11" si="1">+D9/D10*100</f>
        <v>8.7270088408801003E-2</v>
      </c>
      <c r="E11" s="11">
        <f t="shared" si="1"/>
        <v>8.3536251875550527E-2</v>
      </c>
      <c r="F11" s="11">
        <f t="shared" si="1"/>
        <v>0.1705703026196321</v>
      </c>
      <c r="G11" s="11">
        <f t="shared" si="1"/>
        <v>7.0606998992856662E-2</v>
      </c>
      <c r="H11" s="11">
        <f t="shared" si="1"/>
        <v>0.2401509671366561</v>
      </c>
      <c r="I11" s="11"/>
      <c r="J11" s="11"/>
    </row>
    <row r="12" spans="1:10" s="2" customFormat="1" ht="15" x14ac:dyDescent="0.25">
      <c r="B12" s="12"/>
    </row>
    <row r="13" spans="1:10" s="2" customFormat="1" ht="15" x14ac:dyDescent="0.25"/>
    <row r="14" spans="1:10" s="2" customFormat="1" ht="15" x14ac:dyDescent="0.25">
      <c r="B14" s="13" t="s">
        <v>9</v>
      </c>
      <c r="C14" s="13"/>
      <c r="D14" s="13"/>
      <c r="E14" s="13"/>
      <c r="F14" s="13"/>
    </row>
    <row r="15" spans="1:10" s="2" customFormat="1" ht="15" x14ac:dyDescent="0.25">
      <c r="E15" s="14"/>
    </row>
    <row r="16" spans="1:10" s="2" customFormat="1" ht="15" x14ac:dyDescent="0.25">
      <c r="B16" s="15" t="s">
        <v>10</v>
      </c>
      <c r="C16" s="16" t="s">
        <v>10</v>
      </c>
      <c r="D16" s="17" t="s">
        <v>10</v>
      </c>
      <c r="E16" s="14"/>
    </row>
    <row r="17" spans="2:10" s="2" customFormat="1" ht="15" x14ac:dyDescent="0.25">
      <c r="B17" s="48" t="s">
        <v>11</v>
      </c>
      <c r="C17" s="49"/>
      <c r="D17" s="41" t="s">
        <v>10</v>
      </c>
      <c r="E17" s="14"/>
      <c r="J17" s="14"/>
    </row>
    <row r="18" spans="2:10" s="2" customFormat="1" ht="15" x14ac:dyDescent="0.25">
      <c r="B18" s="41"/>
      <c r="C18" s="18"/>
      <c r="D18" s="41"/>
      <c r="E18" s="14"/>
    </row>
    <row r="19" spans="2:10" s="2" customFormat="1" ht="15" x14ac:dyDescent="0.25">
      <c r="B19" s="41" t="s">
        <v>12</v>
      </c>
      <c r="C19" s="19">
        <v>0.03</v>
      </c>
      <c r="D19" s="41"/>
    </row>
    <row r="20" spans="2:10" s="2" customFormat="1" ht="15" x14ac:dyDescent="0.25">
      <c r="B20" s="41" t="s">
        <v>13</v>
      </c>
      <c r="C20" s="19">
        <v>5.0000000000000001E-3</v>
      </c>
      <c r="D20" s="41" t="s">
        <v>0</v>
      </c>
    </row>
    <row r="21" spans="2:10" s="2" customFormat="1" ht="15" x14ac:dyDescent="0.25">
      <c r="B21" s="41" t="s">
        <v>14</v>
      </c>
      <c r="C21" s="19">
        <v>5.0000000000000001E-3</v>
      </c>
      <c r="D21" s="41" t="s">
        <v>10</v>
      </c>
    </row>
    <row r="22" spans="2:10" s="2" customFormat="1" ht="15" x14ac:dyDescent="0.25">
      <c r="B22" s="41" t="s">
        <v>15</v>
      </c>
      <c r="C22" s="19">
        <v>2.9520000000000002E-3</v>
      </c>
      <c r="D22" s="41" t="s">
        <v>10</v>
      </c>
    </row>
    <row r="23" spans="2:10" s="2" customFormat="1" ht="15" x14ac:dyDescent="0.25">
      <c r="B23" s="41" t="s">
        <v>16</v>
      </c>
      <c r="C23" s="19">
        <v>1.1249999999999999E-3</v>
      </c>
      <c r="D23" s="41" t="s">
        <v>10</v>
      </c>
    </row>
    <row r="24" spans="2:10" s="2" customFormat="1" ht="15" x14ac:dyDescent="0.25">
      <c r="B24" s="41" t="s">
        <v>17</v>
      </c>
      <c r="C24" s="19" t="s">
        <v>30</v>
      </c>
      <c r="D24" s="41" t="s">
        <v>10</v>
      </c>
    </row>
    <row r="25" spans="2:10" s="2" customFormat="1" ht="15" x14ac:dyDescent="0.25">
      <c r="B25" s="41" t="s">
        <v>18</v>
      </c>
      <c r="C25" s="19">
        <v>0.02</v>
      </c>
      <c r="D25" s="41" t="s">
        <v>10</v>
      </c>
    </row>
    <row r="26" spans="2:10" s="2" customFormat="1" ht="15" x14ac:dyDescent="0.25">
      <c r="B26" s="20" t="s">
        <v>19</v>
      </c>
      <c r="C26" s="21"/>
      <c r="D26" s="41" t="s">
        <v>10</v>
      </c>
    </row>
    <row r="27" spans="2:10" s="2" customFormat="1" ht="15" x14ac:dyDescent="0.25"/>
    <row r="28" spans="2:10" s="2" customFormat="1" ht="15" x14ac:dyDescent="0.25">
      <c r="H28" s="2" t="s">
        <v>0</v>
      </c>
    </row>
    <row r="29" spans="2:10" s="2" customFormat="1" ht="15" x14ac:dyDescent="0.25">
      <c r="B29" s="39" t="s">
        <v>20</v>
      </c>
      <c r="C29" s="40"/>
      <c r="D29" s="40"/>
      <c r="E29" s="4"/>
      <c r="F29" s="4"/>
      <c r="G29" s="4"/>
      <c r="H29" s="4"/>
      <c r="I29" s="4"/>
    </row>
    <row r="30" spans="2:10" s="2" customFormat="1" ht="15" x14ac:dyDescent="0.25"/>
    <row r="31" spans="2:10" s="2" customFormat="1" ht="15" x14ac:dyDescent="0.25">
      <c r="B31" s="22"/>
      <c r="C31" s="23"/>
      <c r="D31" s="7"/>
      <c r="E31" s="7"/>
      <c r="F31" s="7"/>
      <c r="G31" s="7"/>
      <c r="H31" s="7"/>
      <c r="I31" s="7"/>
      <c r="J31" s="7"/>
    </row>
    <row r="32" spans="2:10" s="2" customFormat="1" ht="15" x14ac:dyDescent="0.25">
      <c r="B32" s="8" t="s">
        <v>2</v>
      </c>
      <c r="C32" s="6"/>
      <c r="D32" s="9" t="s">
        <v>31</v>
      </c>
      <c r="E32" s="9" t="s">
        <v>32</v>
      </c>
      <c r="F32" s="9" t="s">
        <v>33</v>
      </c>
      <c r="G32" s="9" t="s">
        <v>34</v>
      </c>
      <c r="H32" s="9" t="s">
        <v>35</v>
      </c>
      <c r="I32" s="9" t="s">
        <v>36</v>
      </c>
      <c r="J32" s="9" t="s">
        <v>37</v>
      </c>
    </row>
    <row r="33" spans="2:32" s="2" customFormat="1" ht="15" customHeight="1" x14ac:dyDescent="0.25">
      <c r="B33" s="8" t="s">
        <v>21</v>
      </c>
      <c r="C33" s="24"/>
      <c r="D33" s="25" t="s">
        <v>29</v>
      </c>
      <c r="E33" s="25" t="s">
        <v>29</v>
      </c>
      <c r="F33" s="25" t="s">
        <v>29</v>
      </c>
      <c r="G33" s="25" t="s">
        <v>29</v>
      </c>
      <c r="H33" s="25" t="s">
        <v>29</v>
      </c>
      <c r="I33" s="25" t="s">
        <v>29</v>
      </c>
      <c r="J33" s="25" t="s">
        <v>29</v>
      </c>
    </row>
    <row r="34" spans="2:32" s="2" customFormat="1" ht="15" customHeight="1" x14ac:dyDescent="0.25">
      <c r="B34" s="8" t="s">
        <v>23</v>
      </c>
      <c r="C34" s="6"/>
      <c r="D34" s="26">
        <v>248081</v>
      </c>
      <c r="E34" s="10">
        <f>+F34-D34</f>
        <v>223451</v>
      </c>
      <c r="F34" s="26">
        <v>471532</v>
      </c>
      <c r="G34" s="10">
        <f>+H34-F34</f>
        <v>257985</v>
      </c>
      <c r="H34" s="26">
        <v>729517</v>
      </c>
      <c r="I34" s="10"/>
      <c r="J34" s="26"/>
    </row>
    <row r="35" spans="2:32" s="2" customFormat="1" ht="15" customHeight="1" x14ac:dyDescent="0.25">
      <c r="B35" s="8" t="s">
        <v>24</v>
      </c>
      <c r="C35" s="6"/>
      <c r="D35" s="25"/>
      <c r="E35" s="10"/>
      <c r="F35" s="26"/>
      <c r="G35" s="26"/>
      <c r="H35" s="25"/>
      <c r="I35" s="26"/>
      <c r="J35" s="25"/>
    </row>
    <row r="36" spans="2:32" s="2" customFormat="1" ht="15" customHeight="1" x14ac:dyDescent="0.25">
      <c r="B36" s="8" t="s">
        <v>23</v>
      </c>
      <c r="C36" s="6"/>
      <c r="D36" s="25"/>
      <c r="E36" s="10"/>
      <c r="F36" s="25"/>
      <c r="G36" s="25"/>
      <c r="H36" s="25"/>
      <c r="I36" s="25"/>
      <c r="J36" s="25"/>
    </row>
    <row r="37" spans="2:32" s="2" customFormat="1" ht="15" customHeight="1" x14ac:dyDescent="0.25">
      <c r="B37" s="8" t="s">
        <v>25</v>
      </c>
      <c r="C37" s="6"/>
      <c r="D37" s="25" t="s">
        <v>22</v>
      </c>
      <c r="E37" s="25" t="s">
        <v>22</v>
      </c>
      <c r="F37" s="25" t="s">
        <v>22</v>
      </c>
      <c r="G37" s="25" t="s">
        <v>22</v>
      </c>
      <c r="H37" s="25" t="s">
        <v>22</v>
      </c>
      <c r="I37" s="25" t="s">
        <v>22</v>
      </c>
      <c r="J37" s="25" t="s">
        <v>22</v>
      </c>
    </row>
    <row r="38" spans="2:32" s="2" customFormat="1" ht="15" customHeight="1" x14ac:dyDescent="0.25">
      <c r="B38" s="8" t="s">
        <v>23</v>
      </c>
      <c r="C38" s="6"/>
      <c r="D38" s="10">
        <f>20914+78750</f>
        <v>99664</v>
      </c>
      <c r="E38" s="10">
        <f>+F38-D38</f>
        <v>13943</v>
      </c>
      <c r="F38" s="10">
        <f>34857+78750</f>
        <v>113607</v>
      </c>
      <c r="G38" s="10">
        <f>+H38-F38</f>
        <v>28240</v>
      </c>
      <c r="H38" s="10">
        <f>63097+78750</f>
        <v>141847</v>
      </c>
      <c r="I38" s="10"/>
      <c r="J38" s="26"/>
    </row>
    <row r="39" spans="2:32" s="2" customFormat="1" ht="15" customHeight="1" x14ac:dyDescent="0.25">
      <c r="B39" s="8" t="s">
        <v>26</v>
      </c>
      <c r="C39" s="6"/>
      <c r="D39" s="25"/>
      <c r="E39" s="25"/>
      <c r="F39" s="25"/>
      <c r="G39" s="25"/>
      <c r="H39" s="25"/>
      <c r="I39" s="25"/>
      <c r="J39" s="25"/>
    </row>
    <row r="40" spans="2:32" s="2" customFormat="1" ht="15" customHeight="1" x14ac:dyDescent="0.25">
      <c r="B40" s="8" t="s">
        <v>23</v>
      </c>
      <c r="C40" s="6"/>
      <c r="D40" s="10"/>
      <c r="E40" s="26"/>
      <c r="F40" s="10"/>
      <c r="G40" s="26"/>
      <c r="H40" s="26"/>
      <c r="I40" s="26"/>
      <c r="J40" s="26"/>
    </row>
    <row r="41" spans="2:32" s="2" customFormat="1" ht="15" customHeight="1" x14ac:dyDescent="0.25">
      <c r="B41" s="27" t="s">
        <v>7</v>
      </c>
      <c r="C41" s="23"/>
      <c r="D41" s="10">
        <v>314869624.87400013</v>
      </c>
      <c r="E41" s="10">
        <v>283613395</v>
      </c>
      <c r="F41" s="10">
        <v>299997708.94532269</v>
      </c>
      <c r="G41" s="10">
        <v>327620495.55937511</v>
      </c>
      <c r="H41" s="10">
        <v>309401210.77138299</v>
      </c>
      <c r="I41" s="10"/>
      <c r="J41" s="10"/>
    </row>
    <row r="42" spans="2:32" s="2" customFormat="1" ht="15" customHeight="1" x14ac:dyDescent="0.25">
      <c r="B42" s="27" t="s">
        <v>27</v>
      </c>
      <c r="C42" s="28"/>
      <c r="D42" s="29"/>
      <c r="E42" s="11"/>
      <c r="F42" s="29"/>
      <c r="G42" s="28"/>
      <c r="H42" s="29"/>
      <c r="I42" s="28"/>
      <c r="J42" s="37"/>
    </row>
    <row r="43" spans="2:32" s="2" customFormat="1" ht="15" customHeight="1" x14ac:dyDescent="0.25">
      <c r="B43" s="30" t="s">
        <v>28</v>
      </c>
      <c r="C43" s="31"/>
      <c r="D43" s="32">
        <f t="shared" ref="D43:H43" si="2">(+D34+D38+D40)/D41*100</f>
        <v>0.11044094842084416</v>
      </c>
      <c r="E43" s="32">
        <f t="shared" si="2"/>
        <v>8.3703380794126453E-2</v>
      </c>
      <c r="F43" s="32">
        <f t="shared" si="2"/>
        <v>0.19504782288408973</v>
      </c>
      <c r="G43" s="32">
        <f t="shared" si="2"/>
        <v>8.7364802837289854E-2</v>
      </c>
      <c r="H43" s="32">
        <f t="shared" si="2"/>
        <v>0.28162915000479821</v>
      </c>
      <c r="I43" s="32"/>
      <c r="J43" s="32"/>
    </row>
    <row r="44" spans="2:32" s="2" customFormat="1" ht="15" customHeight="1" x14ac:dyDescent="0.25"/>
    <row r="45" spans="2:32" s="2" customFormat="1" ht="15" customHeight="1" x14ac:dyDescent="0.25">
      <c r="B45" s="1"/>
      <c r="C45" s="1"/>
      <c r="D45" s="1"/>
      <c r="E45" s="14"/>
    </row>
    <row r="46" spans="2:32" x14ac:dyDescent="0.25">
      <c r="E46" s="33"/>
      <c r="F46" s="34"/>
      <c r="G46" s="35"/>
      <c r="H46" s="35"/>
      <c r="I46" s="35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2:32" x14ac:dyDescent="0.25">
      <c r="F47" s="36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</sheetData>
  <mergeCells count="1">
    <mergeCell ref="B17:C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7"/>
  <sheetViews>
    <sheetView topLeftCell="A22" workbookViewId="0">
      <selection activeCell="D38" sqref="D38"/>
    </sheetView>
  </sheetViews>
  <sheetFormatPr defaultColWidth="9.140625" defaultRowHeight="15.75" x14ac:dyDescent="0.25"/>
  <cols>
    <col min="1" max="1" width="5.42578125" style="1" customWidth="1"/>
    <col min="2" max="2" width="40.85546875" style="1" customWidth="1"/>
    <col min="3" max="3" width="22.5703125" style="1" customWidth="1"/>
    <col min="4" max="4" width="28.5703125" style="1" customWidth="1"/>
    <col min="5" max="5" width="29.5703125" style="1" customWidth="1"/>
    <col min="6" max="6" width="32.42578125" style="1" customWidth="1"/>
    <col min="7" max="7" width="39.5703125" style="1" customWidth="1"/>
    <col min="8" max="10" width="32.42578125" style="1" customWidth="1"/>
    <col min="11" max="11" width="9.140625" style="1"/>
    <col min="12" max="12" width="11" style="1" bestFit="1" customWidth="1"/>
    <col min="13" max="14" width="9.140625" style="1"/>
    <col min="15" max="15" width="12" style="1" bestFit="1" customWidth="1"/>
    <col min="16" max="16384" width="9.140625" style="1"/>
  </cols>
  <sheetData>
    <row r="1" spans="1:10" x14ac:dyDescent="0.25">
      <c r="A1" s="1" t="s">
        <v>0</v>
      </c>
    </row>
    <row r="2" spans="1:10" s="2" customFormat="1" ht="15" x14ac:dyDescent="0.25">
      <c r="B2" s="3" t="s">
        <v>1</v>
      </c>
      <c r="C2" s="4"/>
      <c r="D2" s="4"/>
      <c r="E2" s="4"/>
      <c r="F2" s="4"/>
      <c r="G2" s="4"/>
      <c r="H2" s="4"/>
      <c r="I2" s="4"/>
    </row>
    <row r="3" spans="1:10" s="2" customFormat="1" ht="15" x14ac:dyDescent="0.25"/>
    <row r="4" spans="1:10" s="2" customFormat="1" ht="15" x14ac:dyDescent="0.25">
      <c r="B4" s="5"/>
      <c r="C4" s="6"/>
      <c r="D4" s="7"/>
      <c r="E4" s="7"/>
      <c r="F4" s="7"/>
      <c r="G4" s="7"/>
      <c r="H4" s="7"/>
      <c r="I4" s="7"/>
      <c r="J4" s="7"/>
    </row>
    <row r="5" spans="1:10" s="2" customFormat="1" ht="15" x14ac:dyDescent="0.25">
      <c r="B5" s="8" t="s">
        <v>2</v>
      </c>
      <c r="C5" s="6"/>
      <c r="D5" s="9" t="s">
        <v>31</v>
      </c>
      <c r="E5" s="9" t="s">
        <v>32</v>
      </c>
      <c r="F5" s="9" t="s">
        <v>33</v>
      </c>
      <c r="G5" s="9" t="s">
        <v>34</v>
      </c>
      <c r="H5" s="9" t="s">
        <v>35</v>
      </c>
      <c r="I5" s="9" t="s">
        <v>36</v>
      </c>
      <c r="J5" s="9" t="s">
        <v>37</v>
      </c>
    </row>
    <row r="6" spans="1:10" s="2" customFormat="1" ht="15" x14ac:dyDescent="0.25">
      <c r="B6" s="8" t="s">
        <v>3</v>
      </c>
      <c r="C6" s="6"/>
      <c r="D6" s="38">
        <v>54544</v>
      </c>
      <c r="E6" s="10">
        <f>+F6-D6</f>
        <v>42271</v>
      </c>
      <c r="F6" s="10">
        <v>96815</v>
      </c>
      <c r="G6" s="10">
        <f>+H6-F6</f>
        <v>23669</v>
      </c>
      <c r="H6" s="10">
        <v>120484</v>
      </c>
      <c r="I6" s="10">
        <f>+J6-H6</f>
        <v>60499</v>
      </c>
      <c r="J6" s="10">
        <v>180983</v>
      </c>
    </row>
    <row r="7" spans="1:10" s="2" customFormat="1" ht="15" x14ac:dyDescent="0.25">
      <c r="B7" s="8" t="s">
        <v>4</v>
      </c>
      <c r="C7" s="6"/>
      <c r="D7" s="10">
        <v>0</v>
      </c>
      <c r="E7" s="10">
        <f t="shared" ref="E7:I9" si="0">+F7-D7</f>
        <v>260</v>
      </c>
      <c r="F7" s="10">
        <v>260</v>
      </c>
      <c r="G7" s="10">
        <f t="shared" si="0"/>
        <v>0</v>
      </c>
      <c r="H7" s="10">
        <v>260</v>
      </c>
      <c r="I7" s="10">
        <f t="shared" si="0"/>
        <v>0</v>
      </c>
      <c r="J7" s="10">
        <v>260</v>
      </c>
    </row>
    <row r="8" spans="1:10" s="2" customFormat="1" ht="15" x14ac:dyDescent="0.25">
      <c r="B8" s="8" t="s">
        <v>5</v>
      </c>
      <c r="C8" s="6"/>
      <c r="D8" s="10">
        <v>220243</v>
      </c>
      <c r="E8" s="10">
        <f t="shared" si="0"/>
        <v>194389</v>
      </c>
      <c r="F8" s="10">
        <v>414632</v>
      </c>
      <c r="G8" s="10">
        <f t="shared" si="0"/>
        <v>207654</v>
      </c>
      <c r="H8" s="10">
        <v>622286</v>
      </c>
      <c r="I8" s="10">
        <f t="shared" si="0"/>
        <v>206428</v>
      </c>
      <c r="J8" s="10">
        <v>828714</v>
      </c>
    </row>
    <row r="9" spans="1:10" s="2" customFormat="1" ht="15" x14ac:dyDescent="0.25">
      <c r="B9" s="8" t="s">
        <v>6</v>
      </c>
      <c r="C9" s="6"/>
      <c r="D9" s="10">
        <f>+D6+D7+D8</f>
        <v>274787</v>
      </c>
      <c r="E9" s="10">
        <f t="shared" si="0"/>
        <v>236920</v>
      </c>
      <c r="F9" s="10">
        <f>+F6+F7+F8</f>
        <v>511707</v>
      </c>
      <c r="G9" s="10">
        <f t="shared" si="0"/>
        <v>231323</v>
      </c>
      <c r="H9" s="10">
        <f>+H6+H7+H8</f>
        <v>743030</v>
      </c>
      <c r="I9" s="10">
        <f t="shared" si="0"/>
        <v>266927</v>
      </c>
      <c r="J9" s="10">
        <f>+J6+J7+J8</f>
        <v>1009957</v>
      </c>
    </row>
    <row r="10" spans="1:10" s="2" customFormat="1" ht="15" x14ac:dyDescent="0.25">
      <c r="B10" s="8" t="s">
        <v>7</v>
      </c>
      <c r="C10" s="6"/>
      <c r="D10" s="10">
        <v>314869624.87400013</v>
      </c>
      <c r="E10" s="10">
        <v>283613395</v>
      </c>
      <c r="F10" s="10">
        <v>299997708.94532269</v>
      </c>
      <c r="G10" s="10">
        <v>327620495.55937511</v>
      </c>
      <c r="H10" s="10">
        <v>309401210.77138299</v>
      </c>
      <c r="I10" s="10">
        <v>351188761.81999999</v>
      </c>
      <c r="J10" s="10">
        <v>320137142.85893291</v>
      </c>
    </row>
    <row r="11" spans="1:10" s="2" customFormat="1" ht="15" x14ac:dyDescent="0.25">
      <c r="B11" s="8" t="s">
        <v>8</v>
      </c>
      <c r="C11" s="6"/>
      <c r="D11" s="11">
        <f t="shared" ref="D11:H11" si="1">+D9/D10*100</f>
        <v>8.7270088408801003E-2</v>
      </c>
      <c r="E11" s="11">
        <f t="shared" si="1"/>
        <v>8.3536251875550527E-2</v>
      </c>
      <c r="F11" s="11">
        <f t="shared" si="1"/>
        <v>0.1705703026196321</v>
      </c>
      <c r="G11" s="11">
        <f t="shared" si="1"/>
        <v>7.0606998992856662E-2</v>
      </c>
      <c r="H11" s="11">
        <f t="shared" si="1"/>
        <v>0.2401509671366561</v>
      </c>
      <c r="I11" s="11">
        <f t="shared" ref="I11" si="2">+I9/I10*100</f>
        <v>7.6006703237506246E-2</v>
      </c>
      <c r="J11" s="11">
        <f t="shared" ref="J11" si="3">+J9/J10*100</f>
        <v>0.31547635834465898</v>
      </c>
    </row>
    <row r="12" spans="1:10" s="2" customFormat="1" ht="15" x14ac:dyDescent="0.25">
      <c r="B12" s="12"/>
    </row>
    <row r="13" spans="1:10" s="2" customFormat="1" ht="15" x14ac:dyDescent="0.25"/>
    <row r="14" spans="1:10" s="2" customFormat="1" ht="15" x14ac:dyDescent="0.25">
      <c r="B14" s="13" t="s">
        <v>9</v>
      </c>
      <c r="C14" s="13"/>
      <c r="D14" s="13"/>
      <c r="E14" s="13"/>
      <c r="F14" s="13"/>
    </row>
    <row r="15" spans="1:10" s="2" customFormat="1" ht="15" x14ac:dyDescent="0.25">
      <c r="E15" s="14"/>
    </row>
    <row r="16" spans="1:10" s="2" customFormat="1" ht="15" x14ac:dyDescent="0.25">
      <c r="B16" s="15" t="s">
        <v>10</v>
      </c>
      <c r="C16" s="16" t="s">
        <v>10</v>
      </c>
      <c r="D16" s="17" t="s">
        <v>10</v>
      </c>
      <c r="E16" s="14"/>
    </row>
    <row r="17" spans="2:10" s="2" customFormat="1" ht="15" x14ac:dyDescent="0.25">
      <c r="B17" s="48" t="s">
        <v>11</v>
      </c>
      <c r="C17" s="49"/>
      <c r="D17" s="42" t="s">
        <v>10</v>
      </c>
      <c r="E17" s="14"/>
      <c r="J17" s="14"/>
    </row>
    <row r="18" spans="2:10" s="2" customFormat="1" ht="15" x14ac:dyDescent="0.25">
      <c r="B18" s="42"/>
      <c r="C18" s="18"/>
      <c r="D18" s="42"/>
      <c r="E18" s="14"/>
    </row>
    <row r="19" spans="2:10" s="2" customFormat="1" ht="15" x14ac:dyDescent="0.25">
      <c r="B19" s="42" t="s">
        <v>12</v>
      </c>
      <c r="C19" s="19">
        <v>0.03</v>
      </c>
      <c r="D19" s="42"/>
    </row>
    <row r="20" spans="2:10" s="2" customFormat="1" ht="15" x14ac:dyDescent="0.25">
      <c r="B20" s="42" t="s">
        <v>13</v>
      </c>
      <c r="C20" s="19">
        <v>5.0000000000000001E-3</v>
      </c>
      <c r="D20" s="42" t="s">
        <v>0</v>
      </c>
    </row>
    <row r="21" spans="2:10" s="2" customFormat="1" ht="15" x14ac:dyDescent="0.25">
      <c r="B21" s="42" t="s">
        <v>14</v>
      </c>
      <c r="C21" s="19">
        <v>5.0000000000000001E-3</v>
      </c>
      <c r="D21" s="42" t="s">
        <v>10</v>
      </c>
    </row>
    <row r="22" spans="2:10" s="2" customFormat="1" ht="15" x14ac:dyDescent="0.25">
      <c r="B22" s="42" t="s">
        <v>15</v>
      </c>
      <c r="C22" s="19">
        <v>2.9520000000000002E-3</v>
      </c>
      <c r="D22" s="42" t="s">
        <v>10</v>
      </c>
    </row>
    <row r="23" spans="2:10" s="2" customFormat="1" ht="15" x14ac:dyDescent="0.25">
      <c r="B23" s="42" t="s">
        <v>16</v>
      </c>
      <c r="C23" s="19">
        <v>1.1249999999999999E-3</v>
      </c>
      <c r="D23" s="42" t="s">
        <v>10</v>
      </c>
    </row>
    <row r="24" spans="2:10" s="2" customFormat="1" ht="15" x14ac:dyDescent="0.25">
      <c r="B24" s="42" t="s">
        <v>17</v>
      </c>
      <c r="C24" s="19" t="s">
        <v>30</v>
      </c>
      <c r="D24" s="42" t="s">
        <v>10</v>
      </c>
    </row>
    <row r="25" spans="2:10" s="2" customFormat="1" ht="15" x14ac:dyDescent="0.25">
      <c r="B25" s="42" t="s">
        <v>18</v>
      </c>
      <c r="C25" s="19">
        <v>0.02</v>
      </c>
      <c r="D25" s="42" t="s">
        <v>10</v>
      </c>
    </row>
    <row r="26" spans="2:10" s="2" customFormat="1" ht="15" x14ac:dyDescent="0.25">
      <c r="B26" s="20" t="s">
        <v>19</v>
      </c>
      <c r="C26" s="21"/>
      <c r="D26" s="42" t="s">
        <v>10</v>
      </c>
    </row>
    <row r="27" spans="2:10" s="2" customFormat="1" ht="15" x14ac:dyDescent="0.25"/>
    <row r="28" spans="2:10" s="2" customFormat="1" ht="15" x14ac:dyDescent="0.25">
      <c r="H28" s="2" t="s">
        <v>0</v>
      </c>
    </row>
    <row r="29" spans="2:10" s="2" customFormat="1" ht="15" x14ac:dyDescent="0.25">
      <c r="B29" s="39" t="s">
        <v>20</v>
      </c>
      <c r="C29" s="40"/>
      <c r="D29" s="40"/>
      <c r="E29" s="4"/>
      <c r="F29" s="4"/>
      <c r="G29" s="4"/>
      <c r="H29" s="4"/>
      <c r="I29" s="4"/>
    </row>
    <row r="30" spans="2:10" s="2" customFormat="1" ht="15" x14ac:dyDescent="0.25"/>
    <row r="31" spans="2:10" s="2" customFormat="1" ht="15" x14ac:dyDescent="0.25">
      <c r="B31" s="22"/>
      <c r="C31" s="23"/>
      <c r="D31" s="7"/>
      <c r="E31" s="7"/>
      <c r="F31" s="7"/>
      <c r="G31" s="7"/>
      <c r="H31" s="7"/>
      <c r="I31" s="7"/>
      <c r="J31" s="7"/>
    </row>
    <row r="32" spans="2:10" s="2" customFormat="1" ht="15" x14ac:dyDescent="0.25">
      <c r="B32" s="8" t="s">
        <v>2</v>
      </c>
      <c r="C32" s="6"/>
      <c r="D32" s="9" t="s">
        <v>31</v>
      </c>
      <c r="E32" s="9" t="s">
        <v>32</v>
      </c>
      <c r="F32" s="9" t="s">
        <v>33</v>
      </c>
      <c r="G32" s="9" t="s">
        <v>34</v>
      </c>
      <c r="H32" s="9" t="s">
        <v>35</v>
      </c>
      <c r="I32" s="9" t="s">
        <v>36</v>
      </c>
      <c r="J32" s="9" t="s">
        <v>37</v>
      </c>
    </row>
    <row r="33" spans="2:32" s="2" customFormat="1" ht="15" customHeight="1" x14ac:dyDescent="0.25">
      <c r="B33" s="8" t="s">
        <v>21</v>
      </c>
      <c r="C33" s="24"/>
      <c r="D33" s="25" t="s">
        <v>29</v>
      </c>
      <c r="E33" s="25" t="s">
        <v>29</v>
      </c>
      <c r="F33" s="25" t="s">
        <v>29</v>
      </c>
      <c r="G33" s="25" t="s">
        <v>29</v>
      </c>
      <c r="H33" s="25" t="s">
        <v>29</v>
      </c>
      <c r="I33" s="25" t="s">
        <v>29</v>
      </c>
      <c r="J33" s="25" t="s">
        <v>29</v>
      </c>
    </row>
    <row r="34" spans="2:32" s="2" customFormat="1" ht="15" customHeight="1" x14ac:dyDescent="0.25">
      <c r="B34" s="8" t="s">
        <v>23</v>
      </c>
      <c r="C34" s="6"/>
      <c r="D34" s="26">
        <v>248081</v>
      </c>
      <c r="E34" s="10">
        <f>+F34-D34</f>
        <v>223451</v>
      </c>
      <c r="F34" s="26">
        <v>471532</v>
      </c>
      <c r="G34" s="10">
        <f>+H34-F34</f>
        <v>257985</v>
      </c>
      <c r="H34" s="26">
        <v>729517</v>
      </c>
      <c r="I34" s="10">
        <f>+J34-H34</f>
        <v>3638170</v>
      </c>
      <c r="J34" s="26">
        <v>4367687</v>
      </c>
    </row>
    <row r="35" spans="2:32" s="2" customFormat="1" ht="15" customHeight="1" x14ac:dyDescent="0.25">
      <c r="B35" s="8" t="s">
        <v>24</v>
      </c>
      <c r="C35" s="6"/>
      <c r="D35" s="25"/>
      <c r="E35" s="10"/>
      <c r="F35" s="26"/>
      <c r="G35" s="26"/>
      <c r="H35" s="25"/>
      <c r="I35" s="26"/>
      <c r="J35" s="25"/>
    </row>
    <row r="36" spans="2:32" s="2" customFormat="1" ht="15" customHeight="1" x14ac:dyDescent="0.25">
      <c r="B36" s="8" t="s">
        <v>23</v>
      </c>
      <c r="C36" s="6"/>
      <c r="D36" s="25"/>
      <c r="E36" s="10"/>
      <c r="F36" s="25"/>
      <c r="G36" s="25"/>
      <c r="H36" s="25"/>
      <c r="I36" s="25"/>
      <c r="J36" s="25"/>
    </row>
    <row r="37" spans="2:32" s="2" customFormat="1" ht="15" customHeight="1" x14ac:dyDescent="0.25">
      <c r="B37" s="8" t="s">
        <v>25</v>
      </c>
      <c r="C37" s="6"/>
      <c r="D37" s="25" t="s">
        <v>22</v>
      </c>
      <c r="E37" s="25" t="s">
        <v>22</v>
      </c>
      <c r="F37" s="25" t="s">
        <v>22</v>
      </c>
      <c r="G37" s="25" t="s">
        <v>22</v>
      </c>
      <c r="H37" s="25" t="s">
        <v>22</v>
      </c>
      <c r="I37" s="25" t="s">
        <v>22</v>
      </c>
      <c r="J37" s="25" t="s">
        <v>22</v>
      </c>
    </row>
    <row r="38" spans="2:32" s="2" customFormat="1" ht="15" customHeight="1" x14ac:dyDescent="0.25">
      <c r="B38" s="8" t="s">
        <v>23</v>
      </c>
      <c r="C38" s="6"/>
      <c r="D38" s="10">
        <f>20914+78750</f>
        <v>99664</v>
      </c>
      <c r="E38" s="10">
        <f>+F38-D38</f>
        <v>13943</v>
      </c>
      <c r="F38" s="10">
        <f>34857+78750</f>
        <v>113607</v>
      </c>
      <c r="G38" s="10">
        <f>+H38-F38</f>
        <v>28240</v>
      </c>
      <c r="H38" s="10">
        <f>63097+78750</f>
        <v>141847</v>
      </c>
      <c r="I38" s="10">
        <f>+J38-H38</f>
        <v>21269</v>
      </c>
      <c r="J38" s="10">
        <f>84366+78750</f>
        <v>163116</v>
      </c>
    </row>
    <row r="39" spans="2:32" s="2" customFormat="1" ht="15" customHeight="1" x14ac:dyDescent="0.25">
      <c r="B39" s="8" t="s">
        <v>26</v>
      </c>
      <c r="C39" s="6"/>
      <c r="D39" s="25"/>
      <c r="E39" s="25"/>
      <c r="F39" s="25"/>
      <c r="G39" s="25"/>
      <c r="H39" s="25"/>
      <c r="I39" s="25"/>
      <c r="J39" s="25"/>
    </row>
    <row r="40" spans="2:32" s="2" customFormat="1" ht="15" customHeight="1" x14ac:dyDescent="0.25">
      <c r="B40" s="8" t="s">
        <v>23</v>
      </c>
      <c r="C40" s="6"/>
      <c r="D40" s="10"/>
      <c r="E40" s="26"/>
      <c r="F40" s="10"/>
      <c r="G40" s="26"/>
      <c r="H40" s="26"/>
      <c r="I40" s="26"/>
      <c r="J40" s="26"/>
    </row>
    <row r="41" spans="2:32" s="2" customFormat="1" ht="15" customHeight="1" x14ac:dyDescent="0.25">
      <c r="B41" s="27" t="s">
        <v>7</v>
      </c>
      <c r="C41" s="23"/>
      <c r="D41" s="10">
        <v>314869624.87400013</v>
      </c>
      <c r="E41" s="10">
        <v>283613395</v>
      </c>
      <c r="F41" s="10">
        <v>299997708.94532269</v>
      </c>
      <c r="G41" s="10">
        <v>327620495.55937511</v>
      </c>
      <c r="H41" s="10">
        <v>309401210.77138299</v>
      </c>
      <c r="I41" s="10">
        <v>351188761.81999999</v>
      </c>
      <c r="J41" s="10">
        <v>320137142.85893291</v>
      </c>
    </row>
    <row r="42" spans="2:32" s="2" customFormat="1" ht="15" customHeight="1" x14ac:dyDescent="0.25">
      <c r="B42" s="27" t="s">
        <v>27</v>
      </c>
      <c r="C42" s="28"/>
      <c r="D42" s="29"/>
      <c r="E42" s="11"/>
      <c r="F42" s="29"/>
      <c r="G42" s="28"/>
      <c r="H42" s="29"/>
      <c r="I42" s="28"/>
      <c r="J42" s="37"/>
    </row>
    <row r="43" spans="2:32" s="2" customFormat="1" ht="15" customHeight="1" x14ac:dyDescent="0.25">
      <c r="B43" s="30" t="s">
        <v>28</v>
      </c>
      <c r="C43" s="31"/>
      <c r="D43" s="32">
        <f t="shared" ref="D43:J43" si="4">(+D34+D38+D40)/D41*100</f>
        <v>0.11044094842084416</v>
      </c>
      <c r="E43" s="32">
        <f t="shared" si="4"/>
        <v>8.3703380794126453E-2</v>
      </c>
      <c r="F43" s="32">
        <f t="shared" si="4"/>
        <v>0.19504782288408973</v>
      </c>
      <c r="G43" s="32">
        <f t="shared" si="4"/>
        <v>8.7364802837289854E-2</v>
      </c>
      <c r="H43" s="32">
        <f t="shared" si="4"/>
        <v>0.28162915000479821</v>
      </c>
      <c r="I43" s="32">
        <f t="shared" si="4"/>
        <v>1.0420148358493393</v>
      </c>
      <c r="J43" s="32">
        <f t="shared" si="4"/>
        <v>1.4152693934663119</v>
      </c>
    </row>
    <row r="44" spans="2:32" s="2" customFormat="1" ht="15" customHeight="1" x14ac:dyDescent="0.25"/>
    <row r="45" spans="2:32" s="2" customFormat="1" ht="15" customHeight="1" x14ac:dyDescent="0.25">
      <c r="B45" s="1"/>
      <c r="C45" s="1"/>
      <c r="D45" s="1"/>
      <c r="E45" s="14"/>
    </row>
    <row r="46" spans="2:32" x14ac:dyDescent="0.25">
      <c r="E46" s="33"/>
      <c r="F46" s="34"/>
      <c r="G46" s="35"/>
      <c r="H46" s="35"/>
      <c r="I46" s="35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2:32" x14ac:dyDescent="0.25">
      <c r="F47" s="36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</sheetData>
  <mergeCells count="1">
    <mergeCell ref="B17:C1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7"/>
  <sheetViews>
    <sheetView tabSelected="1" workbookViewId="0">
      <selection activeCell="C32" sqref="C32"/>
    </sheetView>
  </sheetViews>
  <sheetFormatPr defaultColWidth="9.140625" defaultRowHeight="15.75" x14ac:dyDescent="0.25"/>
  <cols>
    <col min="1" max="1" width="5.42578125" style="1" customWidth="1"/>
    <col min="2" max="3" width="40.85546875" style="1" customWidth="1"/>
    <col min="4" max="4" width="41.7109375" style="1" customWidth="1"/>
    <col min="5" max="5" width="29.5703125" style="1" customWidth="1"/>
    <col min="6" max="6" width="32.42578125" style="1" customWidth="1"/>
    <col min="7" max="7" width="39.5703125" style="1" customWidth="1"/>
    <col min="8" max="10" width="32.42578125" style="1" customWidth="1"/>
    <col min="11" max="11" width="9.140625" style="1"/>
    <col min="12" max="12" width="11" style="1" bestFit="1" customWidth="1"/>
    <col min="13" max="14" width="9.140625" style="1"/>
    <col min="15" max="15" width="12" style="1" bestFit="1" customWidth="1"/>
    <col min="16" max="16384" width="9.140625" style="1"/>
  </cols>
  <sheetData>
    <row r="1" spans="1:10" x14ac:dyDescent="0.25">
      <c r="A1" s="1" t="s">
        <v>0</v>
      </c>
    </row>
    <row r="2" spans="1:10" s="2" customFormat="1" ht="15" x14ac:dyDescent="0.25">
      <c r="B2" s="3" t="s">
        <v>1</v>
      </c>
      <c r="C2" s="4"/>
      <c r="D2" s="4"/>
      <c r="E2" s="4"/>
      <c r="F2" s="4"/>
      <c r="G2" s="4"/>
      <c r="H2" s="4"/>
      <c r="I2" s="4"/>
    </row>
    <row r="3" spans="1:10" s="2" customFormat="1" ht="15" x14ac:dyDescent="0.25"/>
    <row r="4" spans="1:10" s="2" customFormat="1" ht="15" x14ac:dyDescent="0.25">
      <c r="B4" s="5"/>
      <c r="C4" s="6"/>
      <c r="D4" s="7"/>
      <c r="E4" s="7"/>
      <c r="F4" s="7"/>
      <c r="G4" s="7"/>
      <c r="H4" s="7"/>
      <c r="I4" s="7"/>
      <c r="J4" s="7"/>
    </row>
    <row r="5" spans="1:10" s="2" customFormat="1" ht="15" x14ac:dyDescent="0.25">
      <c r="B5" s="8" t="s">
        <v>2</v>
      </c>
      <c r="C5" s="6"/>
      <c r="D5" s="9" t="s">
        <v>38</v>
      </c>
      <c r="E5" s="9" t="s">
        <v>39</v>
      </c>
      <c r="F5" s="9" t="s">
        <v>40</v>
      </c>
      <c r="G5" s="9" t="s">
        <v>34</v>
      </c>
      <c r="H5" s="9" t="s">
        <v>41</v>
      </c>
      <c r="I5" s="9" t="s">
        <v>42</v>
      </c>
      <c r="J5" s="9" t="s">
        <v>43</v>
      </c>
    </row>
    <row r="6" spans="1:10" s="2" customFormat="1" ht="15" x14ac:dyDescent="0.25">
      <c r="B6" s="8" t="s">
        <v>3</v>
      </c>
      <c r="C6" s="6"/>
      <c r="D6" s="38">
        <v>63440</v>
      </c>
      <c r="E6" s="10"/>
      <c r="F6" s="10"/>
      <c r="G6" s="10"/>
      <c r="H6" s="10"/>
      <c r="I6" s="10"/>
      <c r="J6" s="10"/>
    </row>
    <row r="7" spans="1:10" s="2" customFormat="1" ht="15" x14ac:dyDescent="0.25">
      <c r="B7" s="8" t="s">
        <v>4</v>
      </c>
      <c r="C7" s="6"/>
      <c r="D7" s="10">
        <v>1541</v>
      </c>
      <c r="E7" s="10"/>
      <c r="F7" s="10"/>
      <c r="G7" s="10"/>
      <c r="H7" s="10"/>
      <c r="I7" s="10"/>
      <c r="J7" s="10"/>
    </row>
    <row r="8" spans="1:10" s="2" customFormat="1" ht="15" x14ac:dyDescent="0.25">
      <c r="B8" s="8" t="s">
        <v>5</v>
      </c>
      <c r="C8" s="6"/>
      <c r="D8" s="10">
        <v>229330</v>
      </c>
      <c r="E8" s="10"/>
      <c r="F8" s="10"/>
      <c r="G8" s="10"/>
      <c r="H8" s="10"/>
      <c r="I8" s="10"/>
      <c r="J8" s="10"/>
    </row>
    <row r="9" spans="1:10" s="2" customFormat="1" ht="15" x14ac:dyDescent="0.25">
      <c r="B9" s="8" t="s">
        <v>6</v>
      </c>
      <c r="C9" s="6"/>
      <c r="D9" s="10">
        <f>+D6+D7+D8</f>
        <v>294311</v>
      </c>
      <c r="E9" s="10"/>
      <c r="F9" s="10"/>
      <c r="G9" s="10"/>
      <c r="H9" s="10"/>
      <c r="I9" s="10"/>
      <c r="J9" s="10"/>
    </row>
    <row r="10" spans="1:10" s="2" customFormat="1" ht="15" x14ac:dyDescent="0.25">
      <c r="B10" s="8" t="s">
        <v>7</v>
      </c>
      <c r="C10" s="6"/>
      <c r="D10" s="10">
        <v>387335890.97828132</v>
      </c>
      <c r="E10" s="10"/>
      <c r="F10" s="10"/>
      <c r="G10" s="10"/>
      <c r="H10" s="10"/>
      <c r="I10" s="10"/>
      <c r="J10" s="10"/>
    </row>
    <row r="11" spans="1:10" s="2" customFormat="1" ht="15" x14ac:dyDescent="0.25">
      <c r="B11" s="8" t="s">
        <v>8</v>
      </c>
      <c r="C11" s="6"/>
      <c r="D11" s="11">
        <f t="shared" ref="D11" si="0">+D9/D10*100</f>
        <v>7.5983405322101322E-2</v>
      </c>
      <c r="E11" s="11"/>
      <c r="F11" s="11"/>
      <c r="G11" s="11"/>
      <c r="H11" s="11"/>
      <c r="I11" s="11"/>
      <c r="J11" s="11"/>
    </row>
    <row r="12" spans="1:10" s="2" customFormat="1" ht="15" x14ac:dyDescent="0.25">
      <c r="B12" s="12"/>
    </row>
    <row r="13" spans="1:10" s="2" customFormat="1" ht="15" x14ac:dyDescent="0.25"/>
    <row r="14" spans="1:10" s="2" customFormat="1" ht="15" x14ac:dyDescent="0.25">
      <c r="B14" s="13" t="s">
        <v>9</v>
      </c>
      <c r="C14" s="13"/>
      <c r="D14" s="13"/>
      <c r="E14" s="13"/>
      <c r="F14" s="13"/>
    </row>
    <row r="15" spans="1:10" s="2" customFormat="1" ht="15" x14ac:dyDescent="0.25">
      <c r="E15" s="14"/>
    </row>
    <row r="16" spans="1:10" s="2" customFormat="1" ht="15" x14ac:dyDescent="0.25">
      <c r="B16" s="15" t="s">
        <v>10</v>
      </c>
      <c r="C16" s="16" t="s">
        <v>10</v>
      </c>
      <c r="D16" s="17" t="s">
        <v>10</v>
      </c>
      <c r="E16" s="14"/>
    </row>
    <row r="17" spans="2:10" s="2" customFormat="1" ht="15" x14ac:dyDescent="0.25">
      <c r="B17" s="48" t="s">
        <v>11</v>
      </c>
      <c r="C17" s="49"/>
      <c r="D17" s="43" t="s">
        <v>10</v>
      </c>
      <c r="E17" s="14"/>
      <c r="J17" s="14"/>
    </row>
    <row r="18" spans="2:10" s="2" customFormat="1" ht="15" x14ac:dyDescent="0.25">
      <c r="B18" s="43"/>
      <c r="C18" s="18"/>
      <c r="D18" s="43"/>
      <c r="E18" s="14"/>
    </row>
    <row r="19" spans="2:10" s="2" customFormat="1" ht="15" x14ac:dyDescent="0.25">
      <c r="B19" s="43" t="s">
        <v>12</v>
      </c>
      <c r="C19" s="19">
        <v>0.03</v>
      </c>
      <c r="D19" s="43"/>
    </row>
    <row r="20" spans="2:10" s="2" customFormat="1" ht="15" x14ac:dyDescent="0.25">
      <c r="B20" s="43" t="s">
        <v>13</v>
      </c>
      <c r="C20" s="19">
        <v>5.0000000000000001E-3</v>
      </c>
      <c r="D20" s="43" t="s">
        <v>0</v>
      </c>
    </row>
    <row r="21" spans="2:10" s="2" customFormat="1" ht="15" x14ac:dyDescent="0.25">
      <c r="B21" s="43" t="s">
        <v>14</v>
      </c>
      <c r="C21" s="19">
        <v>5.0000000000000001E-3</v>
      </c>
      <c r="D21" s="43" t="s">
        <v>10</v>
      </c>
    </row>
    <row r="22" spans="2:10" s="2" customFormat="1" ht="15" x14ac:dyDescent="0.25">
      <c r="B22" s="43" t="s">
        <v>15</v>
      </c>
      <c r="C22" s="19">
        <v>2.9520000000000002E-3</v>
      </c>
      <c r="D22" s="43" t="s">
        <v>10</v>
      </c>
    </row>
    <row r="23" spans="2:10" s="2" customFormat="1" ht="15" x14ac:dyDescent="0.25">
      <c r="B23" s="43" t="s">
        <v>16</v>
      </c>
      <c r="C23" s="19">
        <v>1.1249999999999999E-3</v>
      </c>
      <c r="D23" s="43" t="s">
        <v>10</v>
      </c>
    </row>
    <row r="24" spans="2:10" s="2" customFormat="1" ht="15" x14ac:dyDescent="0.25">
      <c r="B24" s="43" t="s">
        <v>17</v>
      </c>
      <c r="C24" s="19" t="s">
        <v>30</v>
      </c>
      <c r="D24" s="43" t="s">
        <v>10</v>
      </c>
    </row>
    <row r="25" spans="2:10" s="2" customFormat="1" ht="15" x14ac:dyDescent="0.25">
      <c r="B25" s="43" t="s">
        <v>18</v>
      </c>
      <c r="C25" s="19">
        <v>0.02</v>
      </c>
      <c r="D25" s="43" t="s">
        <v>10</v>
      </c>
    </row>
    <row r="26" spans="2:10" s="2" customFormat="1" ht="15" x14ac:dyDescent="0.25">
      <c r="B26" s="20" t="s">
        <v>19</v>
      </c>
      <c r="C26" s="21"/>
      <c r="D26" s="43" t="s">
        <v>10</v>
      </c>
    </row>
    <row r="27" spans="2:10" s="2" customFormat="1" ht="15" x14ac:dyDescent="0.25"/>
    <row r="28" spans="2:10" s="2" customFormat="1" ht="15" x14ac:dyDescent="0.25">
      <c r="H28" s="2" t="s">
        <v>0</v>
      </c>
    </row>
    <row r="29" spans="2:10" s="2" customFormat="1" ht="15" x14ac:dyDescent="0.25">
      <c r="B29" s="44" t="s">
        <v>20</v>
      </c>
      <c r="C29" s="45"/>
      <c r="D29" s="45"/>
      <c r="E29" s="4"/>
      <c r="F29" s="4"/>
      <c r="G29" s="4"/>
      <c r="H29" s="4"/>
      <c r="I29" s="4"/>
    </row>
    <row r="30" spans="2:10" s="2" customFormat="1" ht="15" x14ac:dyDescent="0.25"/>
    <row r="31" spans="2:10" s="2" customFormat="1" ht="15" x14ac:dyDescent="0.25">
      <c r="B31" s="22"/>
      <c r="C31" s="23"/>
      <c r="D31" s="7"/>
      <c r="E31" s="7"/>
      <c r="F31" s="7"/>
      <c r="G31" s="7"/>
      <c r="H31" s="7"/>
      <c r="I31" s="7"/>
      <c r="J31" s="7"/>
    </row>
    <row r="32" spans="2:10" s="2" customFormat="1" ht="15" x14ac:dyDescent="0.25">
      <c r="B32" s="8" t="s">
        <v>2</v>
      </c>
      <c r="C32" s="6"/>
      <c r="D32" s="9" t="s">
        <v>38</v>
      </c>
      <c r="E32" s="9" t="s">
        <v>39</v>
      </c>
      <c r="F32" s="9" t="s">
        <v>40</v>
      </c>
      <c r="G32" s="9" t="s">
        <v>44</v>
      </c>
      <c r="H32" s="9" t="s">
        <v>41</v>
      </c>
      <c r="I32" s="9" t="s">
        <v>42</v>
      </c>
      <c r="J32" s="9" t="s">
        <v>43</v>
      </c>
    </row>
    <row r="33" spans="2:32" s="2" customFormat="1" ht="15" customHeight="1" x14ac:dyDescent="0.25">
      <c r="B33" s="8" t="s">
        <v>21</v>
      </c>
      <c r="C33" s="24"/>
      <c r="D33" s="25" t="s">
        <v>29</v>
      </c>
      <c r="E33" s="25" t="s">
        <v>29</v>
      </c>
      <c r="F33" s="25" t="s">
        <v>29</v>
      </c>
      <c r="G33" s="25" t="s">
        <v>29</v>
      </c>
      <c r="H33" s="25" t="s">
        <v>29</v>
      </c>
      <c r="I33" s="25" t="s">
        <v>29</v>
      </c>
      <c r="J33" s="25" t="s">
        <v>29</v>
      </c>
    </row>
    <row r="34" spans="2:32" s="2" customFormat="1" ht="15" customHeight="1" x14ac:dyDescent="0.25">
      <c r="B34" s="8" t="s">
        <v>23</v>
      </c>
      <c r="C34" s="6"/>
      <c r="D34" s="26">
        <v>305192</v>
      </c>
      <c r="E34" s="10"/>
      <c r="F34" s="26"/>
      <c r="G34" s="10"/>
      <c r="H34" s="26"/>
      <c r="I34" s="10"/>
      <c r="J34" s="26"/>
    </row>
    <row r="35" spans="2:32" s="2" customFormat="1" ht="15" customHeight="1" x14ac:dyDescent="0.25">
      <c r="B35" s="8" t="s">
        <v>24</v>
      </c>
      <c r="C35" s="6"/>
      <c r="D35" s="25"/>
      <c r="E35" s="10"/>
      <c r="F35" s="26"/>
      <c r="G35" s="26"/>
      <c r="H35" s="25"/>
      <c r="I35" s="26"/>
      <c r="J35" s="25"/>
    </row>
    <row r="36" spans="2:32" s="2" customFormat="1" ht="15" customHeight="1" x14ac:dyDescent="0.25">
      <c r="B36" s="8" t="s">
        <v>23</v>
      </c>
      <c r="C36" s="6"/>
      <c r="D36" s="25"/>
      <c r="E36" s="10"/>
      <c r="F36" s="25"/>
      <c r="G36" s="25"/>
      <c r="H36" s="25"/>
      <c r="I36" s="25"/>
      <c r="J36" s="25"/>
    </row>
    <row r="37" spans="2:32" s="2" customFormat="1" ht="15" customHeight="1" x14ac:dyDescent="0.25">
      <c r="B37" s="8" t="s">
        <v>25</v>
      </c>
      <c r="C37" s="6"/>
      <c r="D37" s="46" t="s">
        <v>45</v>
      </c>
      <c r="E37" s="25" t="s">
        <v>22</v>
      </c>
      <c r="F37" s="25" t="s">
        <v>22</v>
      </c>
      <c r="G37" s="25" t="s">
        <v>22</v>
      </c>
      <c r="H37" s="25" t="s">
        <v>22</v>
      </c>
      <c r="I37" s="25" t="s">
        <v>22</v>
      </c>
      <c r="J37" s="25" t="s">
        <v>22</v>
      </c>
    </row>
    <row r="38" spans="2:32" s="2" customFormat="1" ht="15" customHeight="1" x14ac:dyDescent="0.25">
      <c r="B38" s="8" t="s">
        <v>23</v>
      </c>
      <c r="C38" s="6"/>
      <c r="D38" s="47">
        <f>60000+126000+240000</f>
        <v>426000</v>
      </c>
      <c r="E38" s="10"/>
      <c r="F38" s="10"/>
      <c r="G38" s="10"/>
      <c r="H38" s="10"/>
      <c r="I38" s="10"/>
      <c r="J38" s="10"/>
    </row>
    <row r="39" spans="2:32" s="2" customFormat="1" ht="15" customHeight="1" x14ac:dyDescent="0.25">
      <c r="B39" s="8" t="s">
        <v>26</v>
      </c>
      <c r="C39" s="6"/>
      <c r="D39" s="25"/>
      <c r="E39" s="25"/>
      <c r="F39" s="25"/>
      <c r="G39" s="25"/>
      <c r="H39" s="25"/>
      <c r="I39" s="25"/>
      <c r="J39" s="25"/>
    </row>
    <row r="40" spans="2:32" s="2" customFormat="1" ht="15" customHeight="1" x14ac:dyDescent="0.25">
      <c r="B40" s="8" t="s">
        <v>23</v>
      </c>
      <c r="C40" s="6"/>
      <c r="D40" s="10"/>
      <c r="E40" s="26"/>
      <c r="F40" s="10"/>
      <c r="G40" s="26"/>
      <c r="H40" s="26"/>
      <c r="I40" s="26"/>
      <c r="J40" s="26"/>
    </row>
    <row r="41" spans="2:32" s="2" customFormat="1" ht="15" customHeight="1" x14ac:dyDescent="0.25">
      <c r="B41" s="27" t="s">
        <v>7</v>
      </c>
      <c r="C41" s="23"/>
      <c r="D41" s="10">
        <v>387335890.97828132</v>
      </c>
      <c r="E41" s="10"/>
      <c r="F41" s="10"/>
      <c r="G41" s="10"/>
      <c r="H41" s="10"/>
      <c r="I41" s="10"/>
      <c r="J41" s="10"/>
    </row>
    <row r="42" spans="2:32" s="2" customFormat="1" ht="15" customHeight="1" x14ac:dyDescent="0.25">
      <c r="B42" s="27" t="s">
        <v>27</v>
      </c>
      <c r="C42" s="28"/>
      <c r="D42" s="29"/>
      <c r="E42" s="11"/>
      <c r="F42" s="29"/>
      <c r="G42" s="28"/>
      <c r="H42" s="29"/>
      <c r="I42" s="28"/>
      <c r="J42" s="37"/>
    </row>
    <row r="43" spans="2:32" s="2" customFormat="1" ht="15" customHeight="1" x14ac:dyDescent="0.25">
      <c r="B43" s="30" t="s">
        <v>28</v>
      </c>
      <c r="C43" s="31"/>
      <c r="D43" s="32">
        <f>(+D34+D38+D40)/D41*100</f>
        <v>0.18877465709497065</v>
      </c>
      <c r="E43" s="32"/>
      <c r="F43" s="32"/>
      <c r="G43" s="32"/>
      <c r="H43" s="32"/>
      <c r="I43" s="32"/>
      <c r="J43" s="32"/>
    </row>
    <row r="44" spans="2:32" s="2" customFormat="1" ht="15" customHeight="1" x14ac:dyDescent="0.25"/>
    <row r="45" spans="2:32" s="2" customFormat="1" ht="15" customHeight="1" x14ac:dyDescent="0.25">
      <c r="B45" s="1"/>
      <c r="C45" s="1"/>
      <c r="D45" s="1"/>
      <c r="E45" s="14"/>
    </row>
    <row r="46" spans="2:32" x14ac:dyDescent="0.25">
      <c r="E46" s="33"/>
      <c r="F46" s="34"/>
      <c r="G46" s="35"/>
      <c r="H46" s="35"/>
      <c r="I46" s="35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2:32" x14ac:dyDescent="0.25">
      <c r="F47" s="36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</sheetData>
  <mergeCells count="1">
    <mergeCell ref="B17:C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30092023</vt:lpstr>
      <vt:lpstr>311223</vt:lpstr>
      <vt:lpstr>290324</vt:lpstr>
      <vt:lpstr>'311223'!Yazdırma_Alanı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Kullanıcı02</cp:lastModifiedBy>
  <cp:lastPrinted>2024-01-09T12:56:09Z</cp:lastPrinted>
  <dcterms:created xsi:type="dcterms:W3CDTF">2013-07-12T08:24:34Z</dcterms:created>
  <dcterms:modified xsi:type="dcterms:W3CDTF">2024-04-16T12:51:19Z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